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mc:AlternateContent xmlns:mc="http://schemas.openxmlformats.org/markup-compatibility/2006">
    <mc:Choice Requires="x15">
      <x15ac:absPath xmlns:x15ac="http://schemas.microsoft.com/office/spreadsheetml/2010/11/ac" url="https://iktagder-my.sharepoint.com/personal/goran_brovig_olsen_gjerstad_kommune_no/Documents/Skrivebord/Kommuneplan 2024-2036 AUGUST/Arealstatistikk/"/>
    </mc:Choice>
  </mc:AlternateContent>
  <xr:revisionPtr revIDLastSave="67" documentId="8_{11AD7E78-3EFB-420C-9DCA-4A112DA16D81}" xr6:coauthVersionLast="47" xr6:coauthVersionMax="47" xr10:uidLastSave="{AFCA015F-D3BD-4176-B840-E3351AA09488}"/>
  <bookViews>
    <workbookView xWindow="-120" yWindow="-120" windowWidth="29040" windowHeight="15840" xr2:uid="{AD7B5C87-F909-4254-92E6-0F4603E3C35D}"/>
  </bookViews>
  <sheets>
    <sheet name="Sammenlikning" sheetId="1" r:id="rId1"/>
  </sheets>
  <definedNames>
    <definedName name="_xlnm.Print_Area" localSheetId="0">Sammenlikning!$G$20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J36" i="1" s="1"/>
  <c r="J35" i="1"/>
  <c r="J34" i="1"/>
  <c r="E34" i="1"/>
  <c r="J33" i="1"/>
  <c r="E33" i="1"/>
  <c r="J32" i="1"/>
  <c r="E32" i="1"/>
  <c r="J31" i="1"/>
  <c r="E31" i="1"/>
  <c r="J30" i="1"/>
  <c r="E30" i="1"/>
  <c r="J29" i="1"/>
  <c r="E29" i="1"/>
  <c r="J28" i="1"/>
  <c r="E28" i="1"/>
  <c r="J27" i="1"/>
  <c r="E27" i="1"/>
  <c r="J26" i="1"/>
  <c r="E26" i="1"/>
  <c r="J25" i="1"/>
  <c r="E25" i="1"/>
  <c r="J24" i="1"/>
  <c r="E24" i="1"/>
  <c r="J23" i="1"/>
  <c r="E23" i="1"/>
  <c r="E22" i="1"/>
  <c r="E21" i="1"/>
  <c r="E20" i="1"/>
  <c r="E19" i="1"/>
  <c r="E18" i="1"/>
  <c r="J17" i="1"/>
  <c r="I17" i="1"/>
  <c r="E17" i="1"/>
  <c r="J16" i="1"/>
  <c r="E16" i="1"/>
  <c r="J15" i="1"/>
  <c r="E15" i="1"/>
  <c r="Q14" i="1"/>
  <c r="N14" i="1"/>
  <c r="J14" i="1"/>
  <c r="E14" i="1"/>
  <c r="S13" i="1"/>
  <c r="U13" i="1" s="1"/>
  <c r="Q13" i="1"/>
  <c r="N13" i="1"/>
  <c r="J13" i="1"/>
  <c r="E13" i="1"/>
  <c r="S12" i="1"/>
  <c r="Q12" i="1"/>
  <c r="N12" i="1"/>
  <c r="J12" i="1"/>
  <c r="E12" i="1"/>
  <c r="S11" i="1"/>
  <c r="Q11" i="1"/>
  <c r="N11" i="1"/>
  <c r="J11" i="1"/>
  <c r="E11" i="1"/>
  <c r="U10" i="1"/>
  <c r="S10" i="1"/>
  <c r="Q10" i="1"/>
  <c r="N10" i="1"/>
  <c r="J10" i="1"/>
  <c r="E10" i="1"/>
  <c r="U9" i="1"/>
  <c r="S9" i="1"/>
  <c r="Q9" i="1"/>
  <c r="N9" i="1"/>
  <c r="J9" i="1"/>
  <c r="E9" i="1"/>
  <c r="S8" i="1"/>
  <c r="U8" i="1" s="1"/>
  <c r="N8" i="1"/>
  <c r="J8" i="1"/>
  <c r="E8" i="1"/>
  <c r="S7" i="1"/>
  <c r="U7" i="1" s="1"/>
  <c r="Q7" i="1"/>
  <c r="N7" i="1"/>
  <c r="J7" i="1"/>
  <c r="E7" i="1"/>
  <c r="S6" i="1"/>
  <c r="U6" i="1" s="1"/>
  <c r="N6" i="1"/>
  <c r="J6" i="1"/>
  <c r="E6" i="1"/>
  <c r="S5" i="1"/>
  <c r="U5" i="1" s="1"/>
  <c r="N5" i="1"/>
  <c r="J5" i="1"/>
  <c r="E5" i="1"/>
  <c r="J4" i="1"/>
  <c r="E4" i="1"/>
  <c r="U12" i="1" l="1"/>
  <c r="S14" i="1"/>
  <c r="T13" i="1" s="1"/>
  <c r="U11" i="1"/>
  <c r="T7" i="1" l="1"/>
  <c r="U14" i="1"/>
  <c r="T14" i="1"/>
  <c r="T10" i="1"/>
  <c r="T5" i="1"/>
  <c r="T8" i="1"/>
  <c r="T6" i="1"/>
  <c r="T9" i="1"/>
  <c r="T11" i="1"/>
  <c r="T12" i="1"/>
</calcChain>
</file>

<file path=xl/sharedStrings.xml><?xml version="1.0" encoding="utf-8"?>
<sst xmlns="http://schemas.openxmlformats.org/spreadsheetml/2006/main" count="98" uniqueCount="57">
  <si>
    <t>Formålsendringer</t>
  </si>
  <si>
    <t>Planreserve (byggeområder i natur som kan bebygges)</t>
  </si>
  <si>
    <t>Beslag av arealtyper ved realisering av planreserve</t>
  </si>
  <si>
    <t>Arealformål</t>
  </si>
  <si>
    <t>Gjeldende</t>
  </si>
  <si>
    <t>Forslag</t>
  </si>
  <si>
    <t>Endring</t>
  </si>
  <si>
    <t>Fordeling i dag</t>
  </si>
  <si>
    <t>Arealbeslag</t>
  </si>
  <si>
    <t>Arealtypekonsekvens</t>
  </si>
  <si>
    <t>1001 - Bebyggelse og anlegg</t>
  </si>
  <si>
    <t>1110 - Boligbebyggelse</t>
  </si>
  <si>
    <t>Arealtype</t>
  </si>
  <si>
    <t>Dekar</t>
  </si>
  <si>
    <t>Prosent</t>
  </si>
  <si>
    <t>Ny fordeling</t>
  </si>
  <si>
    <t>Endring %</t>
  </si>
  <si>
    <t>1120 - Fritidsbebyggelse</t>
  </si>
  <si>
    <t>Bebygd</t>
  </si>
  <si>
    <t>1130 - Sentrumsformål</t>
  </si>
  <si>
    <t>Samferdsel</t>
  </si>
  <si>
    <t>1160 - Offentlig eller privat tjenesteyting</t>
  </si>
  <si>
    <t>Fulldyrka jord</t>
  </si>
  <si>
    <t>1150 - Forretninger</t>
  </si>
  <si>
    <t>1200 - Råstoffutvinning</t>
  </si>
  <si>
    <t>Overflatedyrka jord</t>
  </si>
  <si>
    <t>1300 - Næringsvirksomhet</t>
  </si>
  <si>
    <t>Innmarksbeite</t>
  </si>
  <si>
    <t>1170 - Fritids- og turistformål</t>
  </si>
  <si>
    <t>1400 - Idrettsanlegg</t>
  </si>
  <si>
    <t>Skog</t>
  </si>
  <si>
    <t>1800 - Kombinert bebyggelse og anleggsformål</t>
  </si>
  <si>
    <t>Åpen fastmark</t>
  </si>
  <si>
    <t>2010 - Veg</t>
  </si>
  <si>
    <t>Myr</t>
  </si>
  <si>
    <t>2080 - Parkeringsanlegg</t>
  </si>
  <si>
    <t>Ferskvann</t>
  </si>
  <si>
    <t>1500 - Andre typer nærmere angitt bebyggelse og anlegg</t>
  </si>
  <si>
    <t>5210 - Spredt boligbebyggelse</t>
  </si>
  <si>
    <t>Totalt</t>
  </si>
  <si>
    <t>1600 - Uteoppholdsareal</t>
  </si>
  <si>
    <t>5220 - Spredt fritidsbebyggelse</t>
  </si>
  <si>
    <t>5230 - Spredt næringsbebyggelse</t>
  </si>
  <si>
    <t>2001 - Samferdselsanlegg og teknisk infrastruktur (arealer)</t>
  </si>
  <si>
    <t>2020 - Bane</t>
  </si>
  <si>
    <t>Utslipp i tCO2 ekvivalenter hvis 100% utbygd</t>
  </si>
  <si>
    <t>2800 - Kombinerte formål samf., infrastr.</t>
  </si>
  <si>
    <t>3002 - Blå/grønnstruktur</t>
  </si>
  <si>
    <t>3020 - Naturområde</t>
  </si>
  <si>
    <t>3030 - Turdrag</t>
  </si>
  <si>
    <t>3040 - Friområde</t>
  </si>
  <si>
    <t>3050 - Park</t>
  </si>
  <si>
    <t>5100 - LNRF - tiltak for stedbunden næring</t>
  </si>
  <si>
    <t>6001 - Bruk og vern av sjø, vassdrag, strandsone</t>
  </si>
  <si>
    <t>6230 - Sjø, vassdrag - Småbåthavn</t>
  </si>
  <si>
    <t>6500 - Sjø, vassdrag - Drikkevann</t>
  </si>
  <si>
    <t>6700 - Sjø, vassdrag - Friluftsområde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</si>
</sst>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3">
    <font>
      <sz val="10"/>
      <color theme="1"/>
      <name val="Arial"/>
      <family val="2"/>
    </font>
    <font>
      <sz val="11"/>
      <name val="Calibri"/>
      <family val="2"/>
    </font>
    <font>
      <b/>
      <sz val="11"/>
      <name val="Calibri"/>
      <family val="2"/>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5">
    <xf numFmtId="0" fontId="0" fillId="0" borderId="0" xfId="0"/>
    <xf numFmtId="0" fontId="1" fillId="2" borderId="0" xfId="1" applyFill="1"/>
    <xf numFmtId="0" fontId="2" fillId="2" borderId="0" xfId="1" applyFont="1" applyFill="1"/>
    <xf numFmtId="0" fontId="1" fillId="0" borderId="0" xfId="1"/>
    <xf numFmtId="0" fontId="2" fillId="3" borderId="1" xfId="1" applyFont="1" applyFill="1" applyBorder="1" applyAlignment="1">
      <alignment horizontal="center"/>
    </xf>
    <xf numFmtId="0" fontId="2" fillId="5" borderId="1" xfId="1" applyFont="1" applyFill="1" applyBorder="1" applyAlignment="1">
      <alignment horizontal="center"/>
    </xf>
    <xf numFmtId="0" fontId="1" fillId="2" borderId="1" xfId="1" applyFill="1" applyBorder="1"/>
    <xf numFmtId="3" fontId="1" fillId="2" borderId="1" xfId="1" applyNumberFormat="1" applyFill="1" applyBorder="1"/>
    <xf numFmtId="0" fontId="2" fillId="4" borderId="1" xfId="1" applyFont="1" applyFill="1" applyBorder="1" applyAlignment="1">
      <alignment horizontal="center"/>
    </xf>
    <xf numFmtId="3" fontId="1" fillId="0" borderId="0" xfId="1" applyNumberFormat="1"/>
    <xf numFmtId="164" fontId="1" fillId="2" borderId="1" xfId="1" applyNumberFormat="1" applyFill="1" applyBorder="1"/>
    <xf numFmtId="0" fontId="1" fillId="2" borderId="5" xfId="1" applyFill="1" applyBorder="1"/>
    <xf numFmtId="3" fontId="1" fillId="2" borderId="5" xfId="1" applyNumberFormat="1" applyFill="1" applyBorder="1"/>
    <xf numFmtId="164" fontId="1" fillId="2" borderId="5" xfId="1" applyNumberFormat="1" applyFill="1" applyBorder="1"/>
    <xf numFmtId="0" fontId="2" fillId="2" borderId="6" xfId="1" applyFont="1" applyFill="1" applyBorder="1"/>
    <xf numFmtId="3" fontId="2" fillId="2" borderId="6" xfId="1" applyNumberFormat="1" applyFont="1" applyFill="1" applyBorder="1"/>
    <xf numFmtId="164" fontId="2" fillId="2" borderId="6" xfId="1" applyNumberFormat="1" applyFont="1" applyFill="1" applyBorder="1"/>
    <xf numFmtId="3" fontId="1" fillId="2" borderId="0" xfId="1" applyNumberFormat="1" applyFill="1"/>
    <xf numFmtId="0" fontId="2" fillId="4" borderId="2" xfId="1" applyFont="1" applyFill="1" applyBorder="1" applyAlignment="1">
      <alignment horizontal="center"/>
    </xf>
    <xf numFmtId="0" fontId="1" fillId="4" borderId="3" xfId="1" applyFill="1" applyBorder="1" applyAlignment="1">
      <alignment horizontal="center"/>
    </xf>
    <xf numFmtId="0" fontId="1" fillId="4" borderId="4" xfId="1" applyFill="1" applyBorder="1" applyAlignment="1">
      <alignment horizontal="center"/>
    </xf>
    <xf numFmtId="0" fontId="2" fillId="5" borderId="1" xfId="1" applyFont="1" applyFill="1" applyBorder="1" applyAlignment="1">
      <alignment horizontal="center"/>
    </xf>
    <xf numFmtId="0" fontId="2" fillId="5" borderId="2" xfId="1" applyFont="1" applyFill="1" applyBorder="1" applyAlignment="1">
      <alignment horizontal="center"/>
    </xf>
    <xf numFmtId="0" fontId="2" fillId="5" borderId="3" xfId="1" applyFont="1" applyFill="1" applyBorder="1" applyAlignment="1">
      <alignment horizontal="center"/>
    </xf>
    <xf numFmtId="0" fontId="1" fillId="0" borderId="4" xfId="1" applyBorder="1" applyAlignment="1"/>
  </cellXfs>
  <cellStyles count="2">
    <cellStyle name="Normal" xfId="0" builtinId="0"/>
    <cellStyle name="Normal 2" xfId="1" xr:uid="{CBB6255B-9CE7-47CA-8339-30ACF625A4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257736</xdr:colOff>
      <xdr:row>20</xdr:row>
      <xdr:rowOff>22412</xdr:rowOff>
    </xdr:from>
    <xdr:to>
      <xdr:col>19</xdr:col>
      <xdr:colOff>44824</xdr:colOff>
      <xdr:row>42</xdr:row>
      <xdr:rowOff>11206</xdr:rowOff>
    </xdr:to>
    <xdr:sp macro="" textlink="">
      <xdr:nvSpPr>
        <xdr:cNvPr id="2" name="TekstSylinder 1">
          <a:extLst>
            <a:ext uri="{FF2B5EF4-FFF2-40B4-BE49-F238E27FC236}">
              <a16:creationId xmlns:a16="http://schemas.microsoft.com/office/drawing/2014/main" id="{1D33B087-0E3F-475B-A9DE-15C7956EC7B3}"/>
            </a:ext>
          </a:extLst>
        </xdr:cNvPr>
        <xdr:cNvSpPr txBox="1"/>
      </xdr:nvSpPr>
      <xdr:spPr>
        <a:xfrm>
          <a:off x="13964211" y="3851462"/>
          <a:ext cx="6740338" cy="4198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Forklaring</a:t>
          </a:r>
        </a:p>
        <a:p>
          <a:r>
            <a:rPr lang="nb-NO" sz="1100" b="1"/>
            <a:t>Arealregnskapet</a:t>
          </a:r>
          <a:r>
            <a:rPr lang="nb-NO" sz="1100"/>
            <a:t> er utarbeidet ved å sammenstille kommuneplanens arealdel, digitale reguleringsplaner, arealressursdata</a:t>
          </a:r>
          <a:r>
            <a:rPr lang="nb-NO" sz="1100" baseline="0"/>
            <a:t> (AR5 og AR50) og SSB's datasett for arealbruk, som viser areal som er bebygd eller opparbeidet. Mer beskrivelse finnes her: https://agderfk.no/aktuelt/presenterer-et-helhetlig-arealregnskap-for-agder.52395.aspx</a:t>
          </a:r>
        </a:p>
        <a:p>
          <a:endParaRPr lang="nb-NO" sz="1100" baseline="0"/>
        </a:p>
        <a:p>
          <a:r>
            <a:rPr lang="nb-NO" sz="1100" b="1" baseline="0"/>
            <a:t>Klimafaktorene</a:t>
          </a:r>
          <a:r>
            <a:rPr lang="nb-NO" sz="1100" baseline="0"/>
            <a:t> tilsvarer de som ligger i Miljødirektoratets metodikk (https://www.miljodirektoratet.no/sharepoint/downloaditem/?id=01FM3LD2X7X3ZR625A2FA2NC2UVCVA6ZL6), og gir utslipp i tonn CO2-ekvivalenter som følge av arealbruksendringen over 20 år. Utslippet er dermed summen av utslippet som følger av arealbruksendringen 1. år, og sumeffekten av påfølgende 19 år (som i realiteten ofte er det årlige opptaket av arealene som opprinnelig var der x 19). </a:t>
          </a:r>
        </a:p>
        <a:p>
          <a:endParaRPr lang="nb-NO" sz="1100" baseline="0"/>
        </a:p>
        <a:p>
          <a:r>
            <a:rPr lang="nb-NO" sz="1100" baseline="0"/>
            <a:t>Når reguleringsplaner blir inkludert gjør det at regnskapet blir så presist som mulig i å påvise byggeområder og hva som kan regnes som faktisk byggbart (planreserven). </a:t>
          </a:r>
        </a:p>
        <a:p>
          <a:endParaRPr lang="nb-NO" sz="1100" baseline="0"/>
        </a:p>
        <a:p>
          <a:r>
            <a:rPr lang="nb-NO" sz="1100" b="1" baseline="0"/>
            <a:t>Planreserven</a:t>
          </a:r>
          <a:r>
            <a:rPr lang="nb-NO" sz="1100" baseline="0"/>
            <a:t> består av alle deler av byggeområder som ikke er tatt i bruk, og som er store nok til å romme ny utbygging. Fortetting i allerede bebygde områder kommer i tillegg, men blir ikke belyst i arealregnskapet.</a:t>
          </a:r>
        </a:p>
        <a:p>
          <a:endParaRPr lang="nb-NO" sz="1100" baseline="0"/>
        </a:p>
        <a:p>
          <a:r>
            <a:rPr lang="nb-NO" sz="1100" b="1" baseline="0"/>
            <a:t>NB</a:t>
          </a:r>
          <a:r>
            <a:rPr lang="nb-NO" sz="1100" baseline="0"/>
            <a:t>: Disse oversiktene kan vise andre tall for gjeldende plan enn man kan se i arealregnskapet som er publisert på agderfk.no. Det er fordi vi her har anvendt nyeste metode. Vi vil publisere nytt regnskap for Agder etter den modellen vi har benyttet her ila høsten.</a:t>
          </a:r>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D170-468B-49D9-B731-40C46E83BC8D}">
  <sheetPr>
    <pageSetUpPr fitToPage="1"/>
  </sheetPr>
  <dimension ref="A1:AA58"/>
  <sheetViews>
    <sheetView tabSelected="1" zoomScale="80" zoomScaleNormal="80" workbookViewId="0">
      <selection activeCell="G20" sqref="G20"/>
    </sheetView>
  </sheetViews>
  <sheetFormatPr defaultColWidth="11.42578125" defaultRowHeight="15"/>
  <cols>
    <col min="1" max="1" width="11.42578125" style="3"/>
    <col min="2" max="2" width="53.5703125" style="3" bestFit="1" customWidth="1"/>
    <col min="3" max="5" width="10.7109375" style="3" customWidth="1"/>
    <col min="6" max="6" width="13" style="3" customWidth="1"/>
    <col min="7" max="7" width="51.85546875" style="3" bestFit="1" customWidth="1"/>
    <col min="8" max="10" width="10.7109375" style="3" customWidth="1"/>
    <col min="11" max="11" width="11.42578125" style="3"/>
    <col min="12" max="12" width="19.5703125" style="3" customWidth="1"/>
    <col min="13" max="14" width="14.28515625" style="3" customWidth="1"/>
    <col min="15" max="17" width="10.7109375" style="3" customWidth="1"/>
    <col min="18" max="18" width="11.42578125" style="3"/>
    <col min="19" max="21" width="12.5703125" style="3" customWidth="1"/>
    <col min="22" max="16384" width="11.42578125" style="3"/>
  </cols>
  <sheetData>
    <row r="1" spans="1:27">
      <c r="A1" s="1"/>
      <c r="B1" s="2" t="s">
        <v>0</v>
      </c>
      <c r="C1" s="1"/>
      <c r="D1" s="1"/>
      <c r="E1" s="1"/>
      <c r="F1" s="1"/>
      <c r="G1" s="2" t="s">
        <v>1</v>
      </c>
      <c r="H1" s="1"/>
      <c r="I1" s="1"/>
      <c r="J1" s="1"/>
      <c r="K1" s="1"/>
      <c r="L1" s="2" t="s">
        <v>2</v>
      </c>
      <c r="M1" s="1"/>
      <c r="N1" s="1"/>
      <c r="O1" s="1"/>
      <c r="P1" s="1"/>
      <c r="Q1" s="1"/>
      <c r="R1" s="1"/>
      <c r="S1" s="1"/>
      <c r="T1" s="1"/>
      <c r="U1" s="1"/>
      <c r="V1" s="1"/>
    </row>
    <row r="2" spans="1:27">
      <c r="A2" s="1"/>
      <c r="B2" s="1"/>
      <c r="C2" s="1"/>
      <c r="D2" s="1"/>
      <c r="E2" s="1"/>
      <c r="F2" s="1"/>
      <c r="G2" s="1"/>
      <c r="H2" s="1"/>
      <c r="I2" s="1"/>
      <c r="J2" s="1"/>
      <c r="K2" s="1"/>
      <c r="L2" s="2"/>
      <c r="M2" s="1"/>
      <c r="N2" s="1"/>
      <c r="O2" s="1"/>
      <c r="P2" s="1"/>
      <c r="Q2" s="1"/>
      <c r="R2" s="1"/>
      <c r="S2" s="1"/>
      <c r="T2" s="1"/>
      <c r="U2" s="1"/>
      <c r="V2" s="1"/>
    </row>
    <row r="3" spans="1:27">
      <c r="A3" s="1"/>
      <c r="B3" s="4" t="s">
        <v>3</v>
      </c>
      <c r="C3" s="4" t="s">
        <v>4</v>
      </c>
      <c r="D3" s="4" t="s">
        <v>5</v>
      </c>
      <c r="E3" s="4" t="s">
        <v>6</v>
      </c>
      <c r="F3" s="1"/>
      <c r="G3" s="4" t="s">
        <v>3</v>
      </c>
      <c r="H3" s="4" t="s">
        <v>4</v>
      </c>
      <c r="I3" s="4" t="s">
        <v>5</v>
      </c>
      <c r="J3" s="4" t="s">
        <v>6</v>
      </c>
      <c r="K3" s="1"/>
      <c r="L3" s="18" t="s">
        <v>7</v>
      </c>
      <c r="M3" s="19"/>
      <c r="N3" s="20"/>
      <c r="O3" s="21" t="s">
        <v>8</v>
      </c>
      <c r="P3" s="21"/>
      <c r="Q3" s="21"/>
      <c r="R3" s="1"/>
      <c r="S3" s="22" t="s">
        <v>9</v>
      </c>
      <c r="T3" s="23"/>
      <c r="U3" s="24"/>
      <c r="V3" s="1"/>
    </row>
    <row r="4" spans="1:27">
      <c r="A4" s="1"/>
      <c r="B4" s="6" t="s">
        <v>10</v>
      </c>
      <c r="C4" s="7">
        <v>1.319256298962201</v>
      </c>
      <c r="D4" s="7">
        <v>6.760689605650283</v>
      </c>
      <c r="E4" s="7">
        <f>D4-C4</f>
        <v>5.441433306688082</v>
      </c>
      <c r="F4" s="1"/>
      <c r="G4" s="6" t="s">
        <v>11</v>
      </c>
      <c r="H4" s="7">
        <v>340.81926604749941</v>
      </c>
      <c r="I4" s="7">
        <v>452.09219528783746</v>
      </c>
      <c r="J4" s="7">
        <f>I4-H4</f>
        <v>111.27292924033804</v>
      </c>
      <c r="K4" s="1"/>
      <c r="L4" s="8" t="s">
        <v>12</v>
      </c>
      <c r="M4" s="8" t="s">
        <v>13</v>
      </c>
      <c r="N4" s="8" t="s">
        <v>14</v>
      </c>
      <c r="O4" s="5" t="s">
        <v>4</v>
      </c>
      <c r="P4" s="5" t="s">
        <v>5</v>
      </c>
      <c r="Q4" s="5" t="s">
        <v>6</v>
      </c>
      <c r="R4" s="1"/>
      <c r="S4" s="5" t="s">
        <v>15</v>
      </c>
      <c r="T4" s="5" t="s">
        <v>14</v>
      </c>
      <c r="U4" s="5" t="s">
        <v>16</v>
      </c>
      <c r="V4" s="1"/>
      <c r="Z4" s="9"/>
      <c r="AA4" s="9"/>
    </row>
    <row r="5" spans="1:27">
      <c r="A5" s="1"/>
      <c r="B5" s="6" t="s">
        <v>11</v>
      </c>
      <c r="C5" s="7">
        <v>1273.7903098898807</v>
      </c>
      <c r="D5" s="7">
        <v>1377.9340616675211</v>
      </c>
      <c r="E5" s="7">
        <f t="shared" ref="E5:E34" si="0">D5-C5</f>
        <v>104.14375177764032</v>
      </c>
      <c r="F5" s="1"/>
      <c r="G5" s="6" t="s">
        <v>17</v>
      </c>
      <c r="H5" s="7">
        <v>2926.4509128354148</v>
      </c>
      <c r="I5" s="7">
        <v>844.29800543193255</v>
      </c>
      <c r="J5" s="7">
        <f t="shared" ref="J5:J16" si="1">I5-H5</f>
        <v>-2082.1529074034825</v>
      </c>
      <c r="K5" s="1"/>
      <c r="L5" s="6" t="s">
        <v>18</v>
      </c>
      <c r="M5" s="7">
        <v>3144.7558019501766</v>
      </c>
      <c r="N5" s="10">
        <f>M5/$M$14</f>
        <v>9.7411439922423342E-3</v>
      </c>
      <c r="O5" s="6"/>
      <c r="P5" s="7"/>
      <c r="Q5" s="7"/>
      <c r="R5" s="1"/>
      <c r="S5" s="7">
        <f>M5+P7+P8+P9+P10+P11+P12+P13</f>
        <v>7045.1231557007113</v>
      </c>
      <c r="T5" s="10">
        <f>S5/$S$14</f>
        <v>2.1822857933898369E-2</v>
      </c>
      <c r="U5" s="10">
        <f>(S5-M5)/M5</f>
        <v>1.2402767017177538</v>
      </c>
      <c r="V5" s="1"/>
      <c r="Y5" s="9"/>
      <c r="Z5" s="9"/>
      <c r="AA5" s="9"/>
    </row>
    <row r="6" spans="1:27">
      <c r="A6" s="1"/>
      <c r="B6" s="6" t="s">
        <v>17</v>
      </c>
      <c r="C6" s="7">
        <v>3368.383441177763</v>
      </c>
      <c r="D6" s="7">
        <v>1244.5063824902518</v>
      </c>
      <c r="E6" s="7">
        <f t="shared" si="0"/>
        <v>-2123.8770586875112</v>
      </c>
      <c r="F6" s="1"/>
      <c r="G6" s="6" t="s">
        <v>19</v>
      </c>
      <c r="H6" s="7">
        <v>18.85980146977672</v>
      </c>
      <c r="I6" s="7">
        <v>70.233812313200872</v>
      </c>
      <c r="J6" s="7">
        <f t="shared" si="1"/>
        <v>51.374010843424152</v>
      </c>
      <c r="K6" s="1"/>
      <c r="L6" s="6" t="s">
        <v>20</v>
      </c>
      <c r="M6" s="7">
        <v>3063.0871598468166</v>
      </c>
      <c r="N6" s="10">
        <f t="shared" ref="N6:N14" si="2">M6/$M$14</f>
        <v>9.4881685459814857E-3</v>
      </c>
      <c r="O6" s="7"/>
      <c r="P6" s="7"/>
      <c r="Q6" s="7"/>
      <c r="R6" s="1"/>
      <c r="S6" s="7">
        <f>M6</f>
        <v>3063.0871598468166</v>
      </c>
      <c r="T6" s="10">
        <f t="shared" ref="T6:T14" si="3">S6/$S$14</f>
        <v>9.4881685459814857E-3</v>
      </c>
      <c r="U6" s="10">
        <f t="shared" ref="U6:U14" si="4">(S6-M6)/M6</f>
        <v>0</v>
      </c>
      <c r="V6" s="1"/>
      <c r="Y6" s="9"/>
      <c r="Z6" s="9"/>
      <c r="AA6" s="9"/>
    </row>
    <row r="7" spans="1:27">
      <c r="A7" s="1"/>
      <c r="B7" s="6" t="s">
        <v>19</v>
      </c>
      <c r="C7" s="7">
        <v>65.152877058624838</v>
      </c>
      <c r="D7" s="7">
        <v>166.90735149114272</v>
      </c>
      <c r="E7" s="7">
        <f t="shared" si="0"/>
        <v>101.75447443251788</v>
      </c>
      <c r="F7" s="1"/>
      <c r="G7" s="6" t="s">
        <v>21</v>
      </c>
      <c r="H7" s="7">
        <v>25.042991262626405</v>
      </c>
      <c r="I7" s="7"/>
      <c r="J7" s="7">
        <f t="shared" si="1"/>
        <v>-25.042991262626405</v>
      </c>
      <c r="K7" s="1"/>
      <c r="L7" s="6" t="s">
        <v>22</v>
      </c>
      <c r="M7" s="7">
        <v>4643.290823043043</v>
      </c>
      <c r="N7" s="10">
        <f t="shared" si="2"/>
        <v>1.438298149480171E-2</v>
      </c>
      <c r="O7" s="7">
        <v>36.64989246648819</v>
      </c>
      <c r="P7" s="7">
        <v>28.571397530243072</v>
      </c>
      <c r="Q7" s="7">
        <f t="shared" ref="Q7:Q14" si="5">P7-O7</f>
        <v>-8.0784949362451179</v>
      </c>
      <c r="R7" s="1"/>
      <c r="S7" s="7">
        <f t="shared" ref="S7:S13" si="6">M7-P7</f>
        <v>4614.7194255127997</v>
      </c>
      <c r="T7" s="10">
        <f t="shared" si="3"/>
        <v>1.42944792024364E-2</v>
      </c>
      <c r="U7" s="10">
        <f t="shared" si="4"/>
        <v>-6.1532647036565873E-3</v>
      </c>
      <c r="V7" s="1"/>
      <c r="Y7" s="9"/>
      <c r="Z7" s="9"/>
      <c r="AA7" s="9"/>
    </row>
    <row r="8" spans="1:27">
      <c r="A8" s="1"/>
      <c r="B8" s="6" t="s">
        <v>23</v>
      </c>
      <c r="C8" s="7">
        <v>5.6787570760041408</v>
      </c>
      <c r="D8" s="7">
        <v>5.6788303942845557</v>
      </c>
      <c r="E8" s="7">
        <f t="shared" si="0"/>
        <v>7.3318280414902404E-5</v>
      </c>
      <c r="F8" s="1"/>
      <c r="G8" s="6" t="s">
        <v>24</v>
      </c>
      <c r="H8" s="7">
        <v>38.21394561735994</v>
      </c>
      <c r="I8" s="7">
        <v>148.95182782868372</v>
      </c>
      <c r="J8" s="7">
        <f t="shared" si="1"/>
        <v>110.73788221132378</v>
      </c>
      <c r="K8" s="1"/>
      <c r="L8" s="6" t="s">
        <v>25</v>
      </c>
      <c r="M8" s="7">
        <v>185.90071640248118</v>
      </c>
      <c r="N8" s="10">
        <f t="shared" si="2"/>
        <v>5.7584301000878344E-4</v>
      </c>
      <c r="O8" s="7"/>
      <c r="P8" s="7"/>
      <c r="Q8" s="7"/>
      <c r="R8" s="1"/>
      <c r="S8" s="7">
        <f t="shared" si="6"/>
        <v>185.90071640248118</v>
      </c>
      <c r="T8" s="10">
        <f t="shared" si="3"/>
        <v>5.7584301000878344E-4</v>
      </c>
      <c r="U8" s="10">
        <f t="shared" si="4"/>
        <v>0</v>
      </c>
      <c r="V8" s="1"/>
      <c r="Y8" s="9"/>
      <c r="Z8" s="9"/>
      <c r="AA8" s="9"/>
    </row>
    <row r="9" spans="1:27">
      <c r="A9" s="1"/>
      <c r="B9" s="6" t="s">
        <v>21</v>
      </c>
      <c r="C9" s="7">
        <v>195.31178914589702</v>
      </c>
      <c r="D9" s="7">
        <v>96.255978521493191</v>
      </c>
      <c r="E9" s="7">
        <f t="shared" si="0"/>
        <v>-99.055810624403833</v>
      </c>
      <c r="F9" s="1"/>
      <c r="G9" s="6" t="s">
        <v>26</v>
      </c>
      <c r="H9" s="7">
        <v>168.76414002914441</v>
      </c>
      <c r="I9" s="7">
        <v>354.05804358406937</v>
      </c>
      <c r="J9" s="7">
        <f t="shared" si="1"/>
        <v>185.29390355492495</v>
      </c>
      <c r="K9" s="1"/>
      <c r="L9" s="6" t="s">
        <v>27</v>
      </c>
      <c r="M9" s="7">
        <v>1019.6461784173185</v>
      </c>
      <c r="N9" s="10">
        <f t="shared" si="2"/>
        <v>3.15843927816055E-3</v>
      </c>
      <c r="O9" s="7">
        <v>3.7412471371861629</v>
      </c>
      <c r="P9" s="7">
        <v>5.9556840316895426E-2</v>
      </c>
      <c r="Q9" s="7">
        <f t="shared" si="5"/>
        <v>-3.6816902968692675</v>
      </c>
      <c r="R9" s="1"/>
      <c r="S9" s="7">
        <f t="shared" si="6"/>
        <v>1019.5866215770017</v>
      </c>
      <c r="T9" s="10">
        <f t="shared" si="3"/>
        <v>3.158254795868828E-3</v>
      </c>
      <c r="U9" s="10">
        <f t="shared" si="4"/>
        <v>-5.8409320387309296E-5</v>
      </c>
      <c r="V9" s="1"/>
      <c r="Y9" s="9"/>
      <c r="Z9" s="9"/>
      <c r="AA9" s="9"/>
    </row>
    <row r="10" spans="1:27">
      <c r="A10" s="1"/>
      <c r="B10" s="6" t="s">
        <v>28</v>
      </c>
      <c r="C10" s="7">
        <v>14.277071288299759</v>
      </c>
      <c r="D10" s="7">
        <v>103.35551066477174</v>
      </c>
      <c r="E10" s="7">
        <f t="shared" si="0"/>
        <v>89.078439376471977</v>
      </c>
      <c r="F10" s="1"/>
      <c r="G10" s="6" t="s">
        <v>29</v>
      </c>
      <c r="H10" s="7">
        <v>20.7834986268916</v>
      </c>
      <c r="I10" s="7">
        <v>32.455131102474901</v>
      </c>
      <c r="J10" s="7">
        <f t="shared" si="1"/>
        <v>11.671632475583301</v>
      </c>
      <c r="K10" s="1"/>
      <c r="L10" s="6" t="s">
        <v>30</v>
      </c>
      <c r="M10" s="7">
        <v>270196.41704887355</v>
      </c>
      <c r="N10" s="10">
        <f t="shared" si="2"/>
        <v>0.83695598972385288</v>
      </c>
      <c r="O10" s="7">
        <v>4482.9534565227023</v>
      </c>
      <c r="P10" s="7">
        <v>3604.2688028226721</v>
      </c>
      <c r="Q10" s="7">
        <f t="shared" si="5"/>
        <v>-878.68465370003014</v>
      </c>
      <c r="R10" s="1"/>
      <c r="S10" s="7">
        <f t="shared" si="6"/>
        <v>266592.14824605087</v>
      </c>
      <c r="T10" s="10">
        <f t="shared" si="3"/>
        <v>0.82579146579698082</v>
      </c>
      <c r="U10" s="10">
        <f t="shared" si="4"/>
        <v>-1.3339439664630113E-2</v>
      </c>
      <c r="V10" s="1"/>
      <c r="Y10" s="9"/>
      <c r="Z10" s="9"/>
      <c r="AA10" s="9"/>
    </row>
    <row r="11" spans="1:27">
      <c r="A11" s="1"/>
      <c r="B11" s="6" t="s">
        <v>24</v>
      </c>
      <c r="C11" s="7">
        <v>74.960951708952635</v>
      </c>
      <c r="D11" s="7">
        <v>189.57980797730656</v>
      </c>
      <c r="E11" s="7">
        <f t="shared" si="0"/>
        <v>114.61885626835392</v>
      </c>
      <c r="F11" s="1"/>
      <c r="G11" s="6" t="s">
        <v>31</v>
      </c>
      <c r="H11" s="7">
        <v>1128.2711232895576</v>
      </c>
      <c r="I11" s="7">
        <v>1128.2717529274853</v>
      </c>
      <c r="J11" s="7">
        <f t="shared" si="1"/>
        <v>6.296379276591324E-4</v>
      </c>
      <c r="K11" s="1"/>
      <c r="L11" s="6" t="s">
        <v>32</v>
      </c>
      <c r="M11" s="7">
        <v>8743.5281138752889</v>
      </c>
      <c r="N11" s="10">
        <f t="shared" si="2"/>
        <v>2.7083809275321155E-2</v>
      </c>
      <c r="O11" s="7">
        <v>101.17427029529101</v>
      </c>
      <c r="P11" s="7">
        <v>198.56175064042307</v>
      </c>
      <c r="Q11" s="7">
        <f t="shared" si="5"/>
        <v>97.387480345132062</v>
      </c>
      <c r="R11" s="1"/>
      <c r="S11" s="7">
        <f t="shared" si="6"/>
        <v>8544.9663632348656</v>
      </c>
      <c r="T11" s="10">
        <f t="shared" si="3"/>
        <v>2.6468747653321571E-2</v>
      </c>
      <c r="U11" s="10">
        <f t="shared" si="4"/>
        <v>-2.2709568500765893E-2</v>
      </c>
      <c r="V11" s="1"/>
      <c r="Y11" s="9"/>
    </row>
    <row r="12" spans="1:27">
      <c r="A12" s="1"/>
      <c r="B12" s="6" t="s">
        <v>26</v>
      </c>
      <c r="C12" s="7">
        <v>407.52763074525012</v>
      </c>
      <c r="D12" s="7">
        <v>615.98338141682484</v>
      </c>
      <c r="E12" s="7">
        <f t="shared" si="0"/>
        <v>208.45575067157472</v>
      </c>
      <c r="F12" s="1"/>
      <c r="G12" s="6" t="s">
        <v>33</v>
      </c>
      <c r="H12" s="7">
        <v>81.793458720189662</v>
      </c>
      <c r="I12" s="7">
        <v>400.17463452923778</v>
      </c>
      <c r="J12" s="7">
        <f t="shared" si="1"/>
        <v>318.3811758090481</v>
      </c>
      <c r="K12" s="1"/>
      <c r="L12" s="6" t="s">
        <v>34</v>
      </c>
      <c r="M12" s="7">
        <v>15630.258568241499</v>
      </c>
      <c r="N12" s="10">
        <f t="shared" si="2"/>
        <v>4.8416032575502407E-2</v>
      </c>
      <c r="O12" s="7">
        <v>130.08466963566241</v>
      </c>
      <c r="P12" s="7">
        <v>67.06105062403077</v>
      </c>
      <c r="Q12" s="7">
        <f t="shared" si="5"/>
        <v>-63.023619011631638</v>
      </c>
      <c r="R12" s="1"/>
      <c r="S12" s="7">
        <f t="shared" si="6"/>
        <v>15563.197517617469</v>
      </c>
      <c r="T12" s="10">
        <f t="shared" si="3"/>
        <v>4.8208305365016101E-2</v>
      </c>
      <c r="U12" s="10">
        <f t="shared" si="4"/>
        <v>-4.2904632915215304E-3</v>
      </c>
      <c r="V12" s="1"/>
      <c r="Y12" s="9"/>
    </row>
    <row r="13" spans="1:27" ht="15.75" thickBot="1">
      <c r="A13" s="1"/>
      <c r="B13" s="6" t="s">
        <v>29</v>
      </c>
      <c r="C13" s="7">
        <v>78.043164320525037</v>
      </c>
      <c r="D13" s="7">
        <v>101.30166790858955</v>
      </c>
      <c r="E13" s="7">
        <f t="shared" si="0"/>
        <v>23.258503588064514</v>
      </c>
      <c r="F13" s="1"/>
      <c r="G13" s="6" t="s">
        <v>35</v>
      </c>
      <c r="H13" s="7">
        <v>6.612270731922397</v>
      </c>
      <c r="I13" s="7">
        <v>6.6073572317637908</v>
      </c>
      <c r="J13" s="7">
        <f t="shared" si="1"/>
        <v>-4.9135001586062543E-3</v>
      </c>
      <c r="K13" s="1"/>
      <c r="L13" s="11" t="s">
        <v>36</v>
      </c>
      <c r="M13" s="12">
        <v>16205.403506929302</v>
      </c>
      <c r="N13" s="13">
        <f t="shared" si="2"/>
        <v>5.019759210412874E-2</v>
      </c>
      <c r="O13" s="12">
        <v>1.0078725730522726</v>
      </c>
      <c r="P13" s="12">
        <v>1.8447952928487346</v>
      </c>
      <c r="Q13" s="12">
        <f t="shared" si="5"/>
        <v>0.83692271979646193</v>
      </c>
      <c r="R13" s="1"/>
      <c r="S13" s="12">
        <f t="shared" si="6"/>
        <v>16203.558711636453</v>
      </c>
      <c r="T13" s="13">
        <f t="shared" si="3"/>
        <v>5.0191877696487704E-2</v>
      </c>
      <c r="U13" s="13">
        <f t="shared" si="4"/>
        <v>-1.1383828190765291E-4</v>
      </c>
      <c r="V13" s="1"/>
      <c r="Y13" s="9"/>
    </row>
    <row r="14" spans="1:27">
      <c r="A14" s="1"/>
      <c r="B14" s="6" t="s">
        <v>37</v>
      </c>
      <c r="C14" s="7">
        <v>11.234173015618001</v>
      </c>
      <c r="D14" s="7">
        <v>24.448813109168618</v>
      </c>
      <c r="E14" s="7">
        <f t="shared" si="0"/>
        <v>13.214640093550617</v>
      </c>
      <c r="F14" s="1"/>
      <c r="G14" s="6" t="s">
        <v>38</v>
      </c>
      <c r="H14" s="7"/>
      <c r="I14" s="7">
        <v>45.121863805480622</v>
      </c>
      <c r="J14" s="7">
        <f t="shared" si="1"/>
        <v>45.121863805480622</v>
      </c>
      <c r="K14" s="1"/>
      <c r="L14" s="14" t="s">
        <v>39</v>
      </c>
      <c r="M14" s="15">
        <v>322832.28791757947</v>
      </c>
      <c r="N14" s="16">
        <f t="shared" si="2"/>
        <v>1</v>
      </c>
      <c r="O14" s="15">
        <v>4755.6114086303814</v>
      </c>
      <c r="P14" s="15">
        <v>3900.3673537505351</v>
      </c>
      <c r="Q14" s="15">
        <f t="shared" si="5"/>
        <v>-855.24405487984632</v>
      </c>
      <c r="R14" s="1"/>
      <c r="S14" s="15">
        <f>SUM(S5:S13)</f>
        <v>322832.28791757947</v>
      </c>
      <c r="T14" s="16">
        <f t="shared" si="3"/>
        <v>1</v>
      </c>
      <c r="U14" s="16">
        <f t="shared" si="4"/>
        <v>0</v>
      </c>
      <c r="V14" s="1"/>
      <c r="Y14" s="9"/>
    </row>
    <row r="15" spans="1:27">
      <c r="A15" s="1"/>
      <c r="B15" s="6" t="s">
        <v>40</v>
      </c>
      <c r="C15" s="7">
        <v>11.153705466031369</v>
      </c>
      <c r="D15" s="7">
        <v>13.796158998243785</v>
      </c>
      <c r="E15" s="7">
        <f t="shared" si="0"/>
        <v>2.6424535322124161</v>
      </c>
      <c r="F15" s="1"/>
      <c r="G15" s="6" t="s">
        <v>41</v>
      </c>
      <c r="H15" s="7"/>
      <c r="I15" s="7">
        <v>406.63675566767296</v>
      </c>
      <c r="J15" s="7">
        <f t="shared" si="1"/>
        <v>406.63675566767296</v>
      </c>
      <c r="K15" s="1"/>
      <c r="L15" s="1"/>
      <c r="M15" s="1"/>
      <c r="N15" s="1"/>
      <c r="O15" s="1"/>
      <c r="P15" s="1"/>
      <c r="Q15" s="1"/>
      <c r="R15" s="1"/>
      <c r="S15" s="1"/>
      <c r="T15" s="1"/>
      <c r="U15" s="1"/>
      <c r="V15" s="1"/>
    </row>
    <row r="16" spans="1:27" ht="15.75" thickBot="1">
      <c r="A16" s="1"/>
      <c r="B16" s="6" t="s">
        <v>31</v>
      </c>
      <c r="C16" s="7">
        <v>1195.6559162514948</v>
      </c>
      <c r="D16" s="7">
        <v>1195.6563736197875</v>
      </c>
      <c r="E16" s="7">
        <f t="shared" si="0"/>
        <v>4.5736829270026647E-4</v>
      </c>
      <c r="F16" s="1"/>
      <c r="G16" s="11" t="s">
        <v>42</v>
      </c>
      <c r="H16" s="12"/>
      <c r="I16" s="12">
        <v>11.465974040697207</v>
      </c>
      <c r="J16" s="12">
        <f t="shared" si="1"/>
        <v>11.465974040697207</v>
      </c>
      <c r="K16" s="1"/>
      <c r="L16" s="1"/>
      <c r="M16" s="1"/>
      <c r="N16" s="1"/>
      <c r="O16" s="1"/>
      <c r="P16" s="1"/>
      <c r="Q16" s="1"/>
      <c r="R16" s="1"/>
      <c r="S16" s="1"/>
      <c r="T16" s="1"/>
      <c r="U16" s="1"/>
      <c r="V16" s="1"/>
    </row>
    <row r="17" spans="1:22">
      <c r="A17" s="1"/>
      <c r="B17" s="6" t="s">
        <v>43</v>
      </c>
      <c r="C17" s="7">
        <v>213.98180927048901</v>
      </c>
      <c r="D17" s="7">
        <v>217.50950804834216</v>
      </c>
      <c r="E17" s="7">
        <f t="shared" si="0"/>
        <v>3.5276987778531463</v>
      </c>
      <c r="F17" s="1"/>
      <c r="G17" s="14" t="s">
        <v>39</v>
      </c>
      <c r="H17" s="15">
        <v>4755.6114086303833</v>
      </c>
      <c r="I17" s="15">
        <f>SUM(I4:I16)</f>
        <v>3900.3673537505365</v>
      </c>
      <c r="J17" s="15">
        <f>I17-H17</f>
        <v>-855.24405487984677</v>
      </c>
      <c r="K17" s="1"/>
      <c r="L17" s="1"/>
      <c r="M17" s="1"/>
      <c r="N17" s="1"/>
      <c r="O17" s="1"/>
      <c r="P17" s="1"/>
      <c r="Q17" s="1"/>
      <c r="R17" s="1"/>
      <c r="S17" s="1"/>
      <c r="T17" s="1"/>
      <c r="U17" s="1"/>
      <c r="V17" s="1"/>
    </row>
    <row r="18" spans="1:22">
      <c r="A18" s="1"/>
      <c r="B18" s="6" t="s">
        <v>33</v>
      </c>
      <c r="C18" s="7">
        <v>270.02555927959901</v>
      </c>
      <c r="D18" s="7">
        <v>930.33994762535974</v>
      </c>
      <c r="E18" s="7">
        <f t="shared" si="0"/>
        <v>660.31438834576079</v>
      </c>
      <c r="F18" s="1"/>
      <c r="G18" s="1"/>
      <c r="H18" s="1"/>
      <c r="I18" s="1"/>
      <c r="J18" s="1"/>
      <c r="K18" s="1"/>
      <c r="L18" s="1"/>
      <c r="M18" s="1"/>
      <c r="N18" s="1"/>
      <c r="O18" s="1"/>
      <c r="P18" s="1"/>
      <c r="Q18" s="1"/>
      <c r="R18" s="1"/>
      <c r="S18" s="1"/>
      <c r="T18" s="1"/>
      <c r="U18" s="1"/>
      <c r="V18" s="1"/>
    </row>
    <row r="19" spans="1:22">
      <c r="A19" s="1"/>
      <c r="B19" s="6" t="s">
        <v>44</v>
      </c>
      <c r="C19" s="7">
        <v>669.87043244450547</v>
      </c>
      <c r="D19" s="7">
        <v>669.87352705716285</v>
      </c>
      <c r="E19" s="7">
        <f t="shared" si="0"/>
        <v>3.094612657378093E-3</v>
      </c>
      <c r="F19" s="1"/>
      <c r="G19" s="1"/>
      <c r="H19" s="1"/>
      <c r="I19" s="1"/>
      <c r="J19" s="1"/>
      <c r="K19" s="1"/>
      <c r="L19" s="1"/>
      <c r="M19" s="1"/>
      <c r="N19" s="1"/>
      <c r="O19" s="1"/>
      <c r="P19" s="1"/>
      <c r="Q19" s="1"/>
      <c r="R19" s="1"/>
      <c r="S19" s="1"/>
      <c r="T19" s="1"/>
      <c r="U19" s="1"/>
      <c r="V19" s="1"/>
    </row>
    <row r="20" spans="1:22">
      <c r="A20" s="1"/>
      <c r="B20" s="6" t="s">
        <v>35</v>
      </c>
      <c r="C20" s="7">
        <v>22.695065529166634</v>
      </c>
      <c r="D20" s="7">
        <v>22.68857735796519</v>
      </c>
      <c r="E20" s="7">
        <f t="shared" si="0"/>
        <v>-6.4881712014432935E-3</v>
      </c>
      <c r="F20" s="1"/>
      <c r="G20" s="2" t="s">
        <v>45</v>
      </c>
      <c r="H20" s="1"/>
      <c r="I20" s="1"/>
      <c r="J20" s="1"/>
      <c r="K20" s="1"/>
      <c r="L20" s="1"/>
      <c r="M20" s="1"/>
      <c r="N20" s="1"/>
      <c r="O20" s="1"/>
      <c r="P20" s="1"/>
      <c r="Q20" s="1"/>
      <c r="R20" s="1"/>
      <c r="S20" s="1"/>
      <c r="T20" s="1"/>
      <c r="U20" s="1"/>
      <c r="V20" s="1"/>
    </row>
    <row r="21" spans="1:22">
      <c r="A21" s="1"/>
      <c r="B21" s="6" t="s">
        <v>46</v>
      </c>
      <c r="C21" s="7">
        <v>47.811137113748082</v>
      </c>
      <c r="D21" s="7">
        <v>47.817372330881959</v>
      </c>
      <c r="E21" s="7">
        <f t="shared" si="0"/>
        <v>6.2352171338773132E-3</v>
      </c>
      <c r="F21" s="1"/>
      <c r="G21" s="2"/>
      <c r="H21" s="1"/>
      <c r="I21" s="1"/>
      <c r="J21" s="1"/>
      <c r="K21" s="1"/>
      <c r="L21" s="1"/>
      <c r="M21" s="1"/>
      <c r="N21" s="1"/>
      <c r="O21" s="1"/>
      <c r="P21" s="1"/>
      <c r="Q21" s="1"/>
      <c r="R21" s="1"/>
      <c r="S21" s="1"/>
      <c r="T21" s="1"/>
      <c r="U21" s="1"/>
      <c r="V21" s="1"/>
    </row>
    <row r="22" spans="1:22">
      <c r="A22" s="1"/>
      <c r="B22" s="6" t="s">
        <v>47</v>
      </c>
      <c r="C22" s="7">
        <v>1259.04067072664</v>
      </c>
      <c r="D22" s="7">
        <v>1273.3809151396385</v>
      </c>
      <c r="E22" s="7">
        <f t="shared" si="0"/>
        <v>14.340244412998572</v>
      </c>
      <c r="F22" s="1"/>
      <c r="G22" s="4" t="s">
        <v>3</v>
      </c>
      <c r="H22" s="4" t="s">
        <v>4</v>
      </c>
      <c r="I22" s="4" t="s">
        <v>5</v>
      </c>
      <c r="J22" s="4" t="s">
        <v>6</v>
      </c>
      <c r="K22" s="1"/>
      <c r="L22" s="1"/>
      <c r="M22" s="1"/>
      <c r="N22" s="1"/>
      <c r="O22" s="1"/>
      <c r="P22" s="1"/>
      <c r="Q22" s="1"/>
      <c r="R22" s="1"/>
      <c r="S22" s="1"/>
      <c r="T22" s="1"/>
      <c r="U22" s="1"/>
      <c r="V22" s="1"/>
    </row>
    <row r="23" spans="1:22">
      <c r="A23" s="1"/>
      <c r="B23" s="6" t="s">
        <v>48</v>
      </c>
      <c r="C23" s="7">
        <v>50.255619803203217</v>
      </c>
      <c r="D23" s="7">
        <v>56.785482125197198</v>
      </c>
      <c r="E23" s="7">
        <f t="shared" si="0"/>
        <v>6.5298623219939813</v>
      </c>
      <c r="F23" s="1"/>
      <c r="G23" s="6" t="s">
        <v>11</v>
      </c>
      <c r="H23" s="7">
        <v>11192.56800103239</v>
      </c>
      <c r="I23" s="7">
        <v>15337.409012952809</v>
      </c>
      <c r="J23" s="7">
        <f>I23-H23</f>
        <v>4144.8410119204182</v>
      </c>
      <c r="K23" s="1"/>
      <c r="L23" s="1"/>
      <c r="M23" s="1"/>
      <c r="N23" s="1"/>
      <c r="O23" s="1"/>
      <c r="P23" s="1"/>
      <c r="Q23" s="1"/>
      <c r="R23" s="1"/>
      <c r="S23" s="1"/>
      <c r="T23" s="1"/>
      <c r="U23" s="1"/>
      <c r="V23" s="1"/>
    </row>
    <row r="24" spans="1:22">
      <c r="A24" s="1"/>
      <c r="B24" s="6" t="s">
        <v>49</v>
      </c>
      <c r="C24" s="7">
        <v>10.333939234727678</v>
      </c>
      <c r="D24" s="7">
        <v>10.332668252427087</v>
      </c>
      <c r="E24" s="7">
        <f t="shared" si="0"/>
        <v>-1.2709823005909726E-3</v>
      </c>
      <c r="F24" s="1"/>
      <c r="G24" s="6" t="s">
        <v>17</v>
      </c>
      <c r="H24" s="7">
        <v>99900.897028138832</v>
      </c>
      <c r="I24" s="7">
        <v>27502.249885091496</v>
      </c>
      <c r="J24" s="7">
        <f t="shared" ref="J24:J35" si="7">I24-H24</f>
        <v>-72398.647143047332</v>
      </c>
      <c r="K24" s="1"/>
      <c r="L24" s="1"/>
      <c r="M24" s="1"/>
      <c r="N24" s="1"/>
      <c r="O24" s="1"/>
      <c r="P24" s="1"/>
      <c r="Q24" s="1"/>
      <c r="R24" s="1"/>
      <c r="S24" s="1"/>
      <c r="T24" s="1"/>
      <c r="U24" s="1"/>
      <c r="V24" s="1"/>
    </row>
    <row r="25" spans="1:22">
      <c r="A25" s="1"/>
      <c r="B25" s="6" t="s">
        <v>50</v>
      </c>
      <c r="C25" s="7">
        <v>74.974516149409723</v>
      </c>
      <c r="D25" s="7">
        <v>78.21086976756105</v>
      </c>
      <c r="E25" s="7">
        <f t="shared" si="0"/>
        <v>3.2363536181513268</v>
      </c>
      <c r="F25" s="1"/>
      <c r="G25" s="6" t="s">
        <v>19</v>
      </c>
      <c r="H25" s="7">
        <v>440.35784098816993</v>
      </c>
      <c r="I25" s="7">
        <v>2420.6800360488874</v>
      </c>
      <c r="J25" s="7">
        <f t="shared" si="7"/>
        <v>1980.3221950607174</v>
      </c>
      <c r="K25" s="1"/>
      <c r="L25" s="1"/>
      <c r="M25" s="1"/>
      <c r="N25" s="1"/>
      <c r="O25" s="1"/>
      <c r="P25" s="1"/>
      <c r="Q25" s="1"/>
      <c r="R25" s="1"/>
      <c r="S25" s="1"/>
      <c r="T25" s="1"/>
      <c r="U25" s="1"/>
      <c r="V25" s="1"/>
    </row>
    <row r="26" spans="1:22">
      <c r="A26" s="1"/>
      <c r="B26" s="6" t="s">
        <v>51</v>
      </c>
      <c r="C26" s="7">
        <v>0.50571037649463568</v>
      </c>
      <c r="D26" s="7">
        <v>0.50785773261933786</v>
      </c>
      <c r="E26" s="7">
        <f t="shared" si="0"/>
        <v>2.1473561247021822E-3</v>
      </c>
      <c r="F26" s="1"/>
      <c r="G26" s="6" t="s">
        <v>21</v>
      </c>
      <c r="H26" s="7">
        <v>868.69432032552174</v>
      </c>
      <c r="I26" s="7">
        <v>0</v>
      </c>
      <c r="J26" s="7">
        <f t="shared" si="7"/>
        <v>-868.69432032552174</v>
      </c>
      <c r="K26" s="1"/>
      <c r="L26" s="1"/>
      <c r="M26" s="1"/>
      <c r="N26" s="1"/>
      <c r="O26" s="1"/>
      <c r="P26" s="1"/>
      <c r="Q26" s="1"/>
      <c r="R26" s="1"/>
      <c r="S26" s="1"/>
      <c r="T26" s="1"/>
      <c r="U26" s="1"/>
      <c r="V26" s="1"/>
    </row>
    <row r="27" spans="1:22">
      <c r="A27" s="1"/>
      <c r="B27" s="6" t="s">
        <v>52</v>
      </c>
      <c r="C27" s="7">
        <v>105695.20073543926</v>
      </c>
      <c r="D27" s="7">
        <v>297673.67622803489</v>
      </c>
      <c r="E27" s="7">
        <f t="shared" si="0"/>
        <v>191978.47549259564</v>
      </c>
      <c r="F27" s="1"/>
      <c r="G27" s="6" t="s">
        <v>24</v>
      </c>
      <c r="H27" s="7">
        <v>1226.4870039430705</v>
      </c>
      <c r="I27" s="7">
        <v>5165.0246501808415</v>
      </c>
      <c r="J27" s="7">
        <f t="shared" si="7"/>
        <v>3938.5376462377708</v>
      </c>
      <c r="K27" s="1"/>
      <c r="L27" s="1"/>
      <c r="M27" s="1"/>
      <c r="N27" s="1"/>
      <c r="O27" s="1"/>
      <c r="P27" s="1"/>
      <c r="Q27" s="1"/>
      <c r="R27" s="1"/>
      <c r="S27" s="1"/>
      <c r="T27" s="1"/>
      <c r="U27" s="1"/>
      <c r="V27" s="1"/>
    </row>
    <row r="28" spans="1:22">
      <c r="A28" s="1"/>
      <c r="B28" s="6" t="s">
        <v>38</v>
      </c>
      <c r="C28" s="7">
        <v>295.3785403034102</v>
      </c>
      <c r="D28" s="7">
        <v>45.42219688445725</v>
      </c>
      <c r="E28" s="7">
        <f t="shared" si="0"/>
        <v>-249.95634341895294</v>
      </c>
      <c r="F28" s="1"/>
      <c r="G28" s="6" t="s">
        <v>26</v>
      </c>
      <c r="H28" s="7">
        <v>5289.2623090312718</v>
      </c>
      <c r="I28" s="7">
        <v>11632.793604774062</v>
      </c>
      <c r="J28" s="7">
        <f t="shared" si="7"/>
        <v>6343.5312957427905</v>
      </c>
      <c r="K28" s="1"/>
      <c r="L28" s="1"/>
      <c r="M28" s="1"/>
      <c r="N28" s="1"/>
      <c r="O28" s="1"/>
      <c r="P28" s="1"/>
      <c r="Q28" s="1"/>
      <c r="R28" s="1"/>
      <c r="S28" s="1"/>
      <c r="T28" s="1"/>
      <c r="U28" s="1"/>
      <c r="V28" s="1"/>
    </row>
    <row r="29" spans="1:22">
      <c r="A29" s="1"/>
      <c r="B29" s="6" t="s">
        <v>41</v>
      </c>
      <c r="C29" s="7">
        <v>195513.14984673337</v>
      </c>
      <c r="D29" s="7">
        <v>463.39214695873466</v>
      </c>
      <c r="E29" s="7">
        <f t="shared" si="0"/>
        <v>-195049.75769977464</v>
      </c>
      <c r="F29" s="1"/>
      <c r="G29" s="6" t="s">
        <v>29</v>
      </c>
      <c r="H29" s="7">
        <v>742.87482405671972</v>
      </c>
      <c r="I29" s="7">
        <v>1034.6998448855966</v>
      </c>
      <c r="J29" s="7">
        <f t="shared" si="7"/>
        <v>291.82502082887686</v>
      </c>
      <c r="K29" s="1"/>
      <c r="L29" s="1"/>
      <c r="M29" s="1"/>
      <c r="N29" s="1"/>
      <c r="O29" s="1"/>
      <c r="P29" s="1"/>
      <c r="Q29" s="1"/>
      <c r="R29" s="1"/>
      <c r="S29" s="1"/>
      <c r="T29" s="1"/>
      <c r="U29" s="1"/>
      <c r="V29" s="1"/>
    </row>
    <row r="30" spans="1:22">
      <c r="A30" s="1"/>
      <c r="B30" s="6" t="s">
        <v>42</v>
      </c>
      <c r="C30" s="7"/>
      <c r="D30" s="7">
        <v>28.388773292575397</v>
      </c>
      <c r="E30" s="7">
        <f t="shared" si="0"/>
        <v>28.388773292575397</v>
      </c>
      <c r="F30" s="1"/>
      <c r="G30" s="6" t="s">
        <v>31</v>
      </c>
      <c r="H30" s="7">
        <v>40402.851637404245</v>
      </c>
      <c r="I30" s="7">
        <v>40402.86854935751</v>
      </c>
      <c r="J30" s="7">
        <f t="shared" si="7"/>
        <v>1.6911953265662305E-2</v>
      </c>
      <c r="K30" s="1"/>
      <c r="L30" s="1"/>
      <c r="M30" s="1"/>
      <c r="N30" s="1"/>
      <c r="O30" s="1"/>
      <c r="P30" s="1"/>
      <c r="Q30" s="1"/>
      <c r="R30" s="1"/>
      <c r="S30" s="1"/>
      <c r="T30" s="1"/>
      <c r="U30" s="1"/>
      <c r="V30" s="1"/>
    </row>
    <row r="31" spans="1:22">
      <c r="A31" s="1"/>
      <c r="B31" s="6" t="s">
        <v>53</v>
      </c>
      <c r="C31" s="7">
        <v>11038.96648078824</v>
      </c>
      <c r="D31" s="7">
        <v>15204.235846146215</v>
      </c>
      <c r="E31" s="7">
        <f t="shared" si="0"/>
        <v>4165.2693653579754</v>
      </c>
      <c r="F31" s="1"/>
      <c r="G31" s="6" t="s">
        <v>33</v>
      </c>
      <c r="H31" s="7">
        <v>2594.3005289368507</v>
      </c>
      <c r="I31" s="7">
        <v>10996.914303670957</v>
      </c>
      <c r="J31" s="7">
        <f t="shared" si="7"/>
        <v>8402.6137747341072</v>
      </c>
      <c r="K31" s="1"/>
      <c r="L31" s="1"/>
      <c r="M31" s="1"/>
      <c r="N31" s="1"/>
      <c r="O31" s="1"/>
      <c r="P31" s="1"/>
      <c r="Q31" s="1"/>
      <c r="R31" s="1"/>
      <c r="S31" s="1"/>
      <c r="T31" s="1"/>
      <c r="U31" s="1"/>
      <c r="V31" s="1"/>
    </row>
    <row r="32" spans="1:22">
      <c r="A32" s="1"/>
      <c r="B32" s="6" t="s">
        <v>54</v>
      </c>
      <c r="C32" s="7">
        <v>1.0287266956133279</v>
      </c>
      <c r="D32" s="7">
        <v>1.0286044782040342</v>
      </c>
      <c r="E32" s="7">
        <f t="shared" si="0"/>
        <v>-1.2221740929363456E-4</v>
      </c>
      <c r="F32" s="1"/>
      <c r="G32" s="6" t="s">
        <v>35</v>
      </c>
      <c r="H32" s="7">
        <v>74.27948770015324</v>
      </c>
      <c r="I32" s="7">
        <v>74.246612517668979</v>
      </c>
      <c r="J32" s="7">
        <f t="shared" si="7"/>
        <v>-3.2875182484261245E-2</v>
      </c>
      <c r="K32" s="1"/>
      <c r="L32" s="1"/>
      <c r="M32" s="1"/>
      <c r="N32" s="1"/>
      <c r="O32" s="1"/>
      <c r="P32" s="1"/>
      <c r="Q32" s="1"/>
      <c r="R32" s="1"/>
      <c r="S32" s="1"/>
      <c r="T32" s="1"/>
      <c r="U32" s="1"/>
      <c r="V32" s="1"/>
    </row>
    <row r="33" spans="1:22">
      <c r="A33" s="1"/>
      <c r="B33" s="6" t="s">
        <v>55</v>
      </c>
      <c r="C33" s="7">
        <v>813.92218566376698</v>
      </c>
      <c r="D33" s="7">
        <v>813.92176117970632</v>
      </c>
      <c r="E33" s="7">
        <f t="shared" si="0"/>
        <v>-4.2448406065886957E-4</v>
      </c>
      <c r="F33" s="1"/>
      <c r="G33" s="6" t="s">
        <v>38</v>
      </c>
      <c r="H33" s="7">
        <v>0</v>
      </c>
      <c r="I33" s="7">
        <v>1633.8454481874567</v>
      </c>
      <c r="J33" s="7">
        <f t="shared" si="7"/>
        <v>1633.8454481874567</v>
      </c>
      <c r="K33" s="1"/>
      <c r="L33" s="1"/>
      <c r="M33" s="1"/>
      <c r="N33" s="1"/>
      <c r="O33" s="1"/>
      <c r="P33" s="1"/>
      <c r="Q33" s="1"/>
      <c r="R33" s="1"/>
      <c r="S33" s="1"/>
      <c r="T33" s="1"/>
      <c r="U33" s="1"/>
      <c r="V33" s="1"/>
    </row>
    <row r="34" spans="1:22" ht="15.75" thickBot="1">
      <c r="A34" s="1"/>
      <c r="B34" s="11" t="s">
        <v>56</v>
      </c>
      <c r="C34" s="12">
        <v>152.65789858519298</v>
      </c>
      <c r="D34" s="12">
        <v>152.64679352834892</v>
      </c>
      <c r="E34" s="12">
        <f t="shared" si="0"/>
        <v>-1.1105056844058936E-2</v>
      </c>
      <c r="F34" s="1"/>
      <c r="G34" s="6" t="s">
        <v>41</v>
      </c>
      <c r="H34" s="7">
        <v>0</v>
      </c>
      <c r="I34" s="7">
        <v>14243.843459483303</v>
      </c>
      <c r="J34" s="7">
        <f t="shared" si="7"/>
        <v>14243.843459483303</v>
      </c>
      <c r="K34" s="1"/>
      <c r="L34" s="1"/>
      <c r="M34" s="1"/>
      <c r="N34" s="1"/>
      <c r="O34" s="1"/>
      <c r="P34" s="1"/>
      <c r="Q34" s="1"/>
      <c r="R34" s="1"/>
      <c r="S34" s="1"/>
      <c r="T34" s="1"/>
      <c r="U34" s="1"/>
      <c r="V34" s="1"/>
    </row>
    <row r="35" spans="1:22" ht="15.75" thickBot="1">
      <c r="A35" s="1"/>
      <c r="B35" s="14" t="s">
        <v>39</v>
      </c>
      <c r="C35" s="15">
        <v>322832.28791758016</v>
      </c>
      <c r="D35" s="15">
        <v>322832.32408380538</v>
      </c>
      <c r="E35" s="15"/>
      <c r="F35" s="1"/>
      <c r="G35" s="11" t="s">
        <v>42</v>
      </c>
      <c r="H35" s="12">
        <v>0</v>
      </c>
      <c r="I35" s="12">
        <v>383.95692312097583</v>
      </c>
      <c r="J35" s="12">
        <f t="shared" si="7"/>
        <v>383.95692312097583</v>
      </c>
      <c r="K35" s="1"/>
      <c r="L35" s="1"/>
      <c r="M35" s="1"/>
      <c r="N35" s="1"/>
      <c r="O35" s="1"/>
      <c r="P35" s="1"/>
      <c r="Q35" s="1"/>
      <c r="R35" s="1"/>
      <c r="S35" s="1"/>
      <c r="T35" s="1"/>
      <c r="U35" s="1"/>
      <c r="V35" s="1"/>
    </row>
    <row r="36" spans="1:22">
      <c r="A36" s="1"/>
      <c r="B36" s="1"/>
      <c r="C36" s="1"/>
      <c r="D36" s="1"/>
      <c r="E36" s="1"/>
      <c r="F36" s="1"/>
      <c r="G36" s="14" t="s">
        <v>39</v>
      </c>
      <c r="H36" s="15">
        <v>162732.5729815572</v>
      </c>
      <c r="I36" s="15">
        <f>SUM(I23:I35)</f>
        <v>130828.53233027157</v>
      </c>
      <c r="J36" s="15">
        <f>I36-H36</f>
        <v>-31904.040651285628</v>
      </c>
      <c r="K36" s="1"/>
      <c r="L36" s="1"/>
      <c r="M36" s="1"/>
      <c r="N36" s="1"/>
      <c r="O36" s="1"/>
      <c r="P36" s="1"/>
      <c r="Q36" s="1"/>
      <c r="R36" s="1"/>
      <c r="S36" s="1"/>
      <c r="T36" s="1"/>
      <c r="U36" s="1"/>
      <c r="V36" s="1"/>
    </row>
    <row r="37" spans="1:22">
      <c r="A37" s="1"/>
      <c r="B37" s="1"/>
      <c r="C37" s="1"/>
      <c r="D37" s="1"/>
      <c r="E37" s="1"/>
      <c r="F37" s="1"/>
      <c r="G37" s="1"/>
      <c r="H37" s="1"/>
      <c r="I37" s="1"/>
      <c r="J37" s="1"/>
      <c r="K37" s="1"/>
      <c r="L37" s="1"/>
      <c r="M37" s="1"/>
      <c r="N37" s="1"/>
      <c r="O37" s="1"/>
      <c r="P37" s="1"/>
      <c r="Q37" s="1"/>
      <c r="R37" s="1"/>
      <c r="S37" s="1"/>
      <c r="T37" s="1"/>
      <c r="U37" s="1"/>
      <c r="V37" s="1"/>
    </row>
    <row r="38" spans="1:22">
      <c r="A38" s="1"/>
      <c r="B38" s="1"/>
      <c r="C38" s="1"/>
      <c r="D38" s="1"/>
      <c r="E38" s="1"/>
      <c r="F38" s="1"/>
      <c r="G38" s="1"/>
      <c r="H38" s="1"/>
      <c r="I38" s="1"/>
      <c r="J38" s="1"/>
      <c r="K38" s="1"/>
      <c r="L38" s="1"/>
      <c r="M38" s="1"/>
      <c r="N38" s="1"/>
      <c r="O38" s="1"/>
      <c r="P38" s="1"/>
      <c r="Q38" s="1"/>
      <c r="R38" s="1"/>
      <c r="S38" s="1"/>
      <c r="T38" s="1"/>
      <c r="U38" s="1"/>
      <c r="V38" s="1"/>
    </row>
    <row r="39" spans="1:22">
      <c r="A39" s="1"/>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7"/>
      <c r="D41" s="17"/>
      <c r="E41" s="17"/>
      <c r="F41" s="1"/>
      <c r="G41" s="1"/>
      <c r="H41" s="1"/>
      <c r="I41" s="1"/>
      <c r="J41" s="1"/>
      <c r="K41" s="1"/>
      <c r="L41" s="1"/>
      <c r="M41" s="1"/>
      <c r="N41" s="1"/>
      <c r="O41" s="1"/>
      <c r="P41" s="1"/>
      <c r="Q41" s="1"/>
      <c r="R41" s="1"/>
      <c r="S41" s="1"/>
      <c r="T41" s="1"/>
      <c r="U41" s="1"/>
      <c r="V41" s="1"/>
    </row>
    <row r="42" spans="1:22">
      <c r="A42" s="1"/>
      <c r="B42" s="1"/>
      <c r="C42" s="17"/>
      <c r="D42" s="17"/>
      <c r="E42" s="17"/>
      <c r="F42" s="1"/>
      <c r="G42" s="1"/>
      <c r="H42" s="1"/>
      <c r="I42" s="1"/>
      <c r="J42" s="1"/>
      <c r="K42" s="1"/>
      <c r="L42" s="1"/>
      <c r="M42" s="1"/>
      <c r="N42" s="1"/>
      <c r="O42" s="1"/>
      <c r="P42" s="1"/>
      <c r="Q42" s="1"/>
      <c r="R42" s="1"/>
      <c r="S42" s="1"/>
      <c r="T42" s="1"/>
      <c r="U42" s="1"/>
      <c r="V42" s="1"/>
    </row>
    <row r="43" spans="1:22">
      <c r="A43" s="1"/>
      <c r="B43" s="1"/>
      <c r="C43" s="17"/>
      <c r="D43" s="17"/>
      <c r="E43" s="17"/>
      <c r="F43" s="1"/>
      <c r="G43" s="1"/>
      <c r="H43" s="1"/>
      <c r="I43" s="1"/>
      <c r="J43" s="1"/>
      <c r="K43" s="1"/>
      <c r="L43" s="1"/>
      <c r="M43" s="1"/>
      <c r="N43" s="1"/>
      <c r="O43" s="1"/>
      <c r="P43" s="1"/>
      <c r="Q43" s="1"/>
      <c r="R43" s="1"/>
      <c r="S43" s="1"/>
      <c r="T43" s="1"/>
      <c r="U43" s="1"/>
      <c r="V43" s="1"/>
    </row>
    <row r="44" spans="1:22">
      <c r="A44" s="1"/>
      <c r="B44" s="1"/>
      <c r="C44" s="17"/>
      <c r="D44" s="17"/>
      <c r="E44" s="17"/>
      <c r="F44" s="1"/>
      <c r="G44" s="1"/>
      <c r="H44" s="1"/>
      <c r="I44" s="1"/>
      <c r="J44" s="1"/>
      <c r="K44" s="1"/>
      <c r="L44" s="1"/>
      <c r="M44" s="1"/>
      <c r="N44" s="1"/>
      <c r="O44" s="1"/>
      <c r="P44" s="1"/>
      <c r="Q44" s="1"/>
      <c r="R44" s="1"/>
      <c r="S44" s="1"/>
      <c r="T44" s="1"/>
      <c r="U44" s="1"/>
      <c r="V44" s="1"/>
    </row>
    <row r="45" spans="1:22">
      <c r="A45" s="1"/>
      <c r="B45" s="1"/>
      <c r="C45" s="17"/>
      <c r="D45" s="17"/>
      <c r="E45" s="17"/>
      <c r="F45" s="1"/>
      <c r="G45" s="1"/>
      <c r="H45" s="1"/>
      <c r="I45" s="1"/>
      <c r="J45" s="1"/>
      <c r="K45" s="1"/>
      <c r="L45" s="1"/>
      <c r="M45" s="1"/>
      <c r="N45" s="1"/>
      <c r="O45" s="1"/>
      <c r="P45" s="1"/>
      <c r="Q45" s="1"/>
      <c r="R45" s="1"/>
      <c r="S45" s="1"/>
      <c r="T45" s="1"/>
      <c r="U45" s="1"/>
      <c r="V45" s="1"/>
    </row>
    <row r="46" spans="1:22">
      <c r="A46" s="1"/>
      <c r="B46" s="1"/>
      <c r="C46" s="17"/>
      <c r="D46" s="17"/>
      <c r="E46" s="17"/>
      <c r="F46" s="1"/>
      <c r="G46" s="1"/>
      <c r="H46" s="1"/>
      <c r="I46" s="1"/>
      <c r="J46" s="1"/>
      <c r="K46" s="1"/>
      <c r="L46" s="1"/>
      <c r="M46" s="1"/>
      <c r="N46" s="1"/>
      <c r="O46" s="1"/>
      <c r="P46" s="1"/>
      <c r="Q46" s="1"/>
      <c r="R46" s="1"/>
      <c r="S46" s="1"/>
      <c r="T46" s="1"/>
      <c r="U46" s="1"/>
      <c r="V46" s="1"/>
    </row>
    <row r="47" spans="1:22">
      <c r="A47" s="1"/>
      <c r="B47" s="1"/>
      <c r="C47" s="17"/>
      <c r="D47" s="17"/>
      <c r="E47" s="17"/>
      <c r="F47" s="1"/>
      <c r="G47" s="1"/>
      <c r="H47" s="1"/>
      <c r="I47" s="1"/>
      <c r="J47" s="1"/>
      <c r="K47" s="1"/>
      <c r="L47" s="1"/>
      <c r="M47" s="1"/>
      <c r="N47" s="1"/>
      <c r="O47" s="1"/>
      <c r="P47" s="1"/>
      <c r="Q47" s="1"/>
      <c r="R47" s="1"/>
      <c r="S47" s="1"/>
      <c r="T47" s="1"/>
      <c r="U47" s="1"/>
      <c r="V47" s="1"/>
    </row>
    <row r="48" spans="1:22">
      <c r="C48" s="9"/>
      <c r="D48" s="9"/>
      <c r="E48" s="9"/>
    </row>
    <row r="49" spans="3:5">
      <c r="C49" s="9"/>
      <c r="D49" s="9"/>
      <c r="E49" s="9"/>
    </row>
    <row r="50" spans="3:5">
      <c r="C50" s="9"/>
      <c r="D50" s="9"/>
      <c r="E50" s="9"/>
    </row>
    <row r="51" spans="3:5">
      <c r="C51" s="9"/>
      <c r="D51" s="9"/>
      <c r="E51" s="9"/>
    </row>
    <row r="52" spans="3:5">
      <c r="C52" s="9"/>
      <c r="D52" s="9"/>
      <c r="E52" s="9"/>
    </row>
    <row r="53" spans="3:5">
      <c r="C53" s="9"/>
      <c r="D53" s="9"/>
      <c r="E53" s="9"/>
    </row>
    <row r="54" spans="3:5">
      <c r="C54" s="9"/>
      <c r="D54" s="9"/>
      <c r="E54" s="9"/>
    </row>
    <row r="55" spans="3:5">
      <c r="C55" s="9"/>
      <c r="D55" s="9"/>
      <c r="E55" s="9"/>
    </row>
    <row r="56" spans="3:5">
      <c r="C56" s="9"/>
      <c r="D56" s="9"/>
      <c r="E56" s="9"/>
    </row>
    <row r="57" spans="3:5">
      <c r="C57" s="9"/>
      <c r="D57" s="9"/>
      <c r="E57" s="9"/>
    </row>
    <row r="58" spans="3:5">
      <c r="C58" s="9"/>
      <c r="D58" s="9"/>
      <c r="E58" s="9"/>
    </row>
  </sheetData>
  <mergeCells count="3">
    <mergeCell ref="L3:N3"/>
    <mergeCell ref="O3:Q3"/>
    <mergeCell ref="S3:U3"/>
  </mergeCell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Lindaas, Gunnar Ogwyn</dc:creator>
  <cp:keywords/>
  <dc:description/>
  <cp:lastModifiedBy>Olsen, Gøran Brovig</cp:lastModifiedBy>
  <cp:revision/>
  <dcterms:created xsi:type="dcterms:W3CDTF">2024-08-09T15:33:28Z</dcterms:created>
  <dcterms:modified xsi:type="dcterms:W3CDTF">2024-08-12T09:22:45Z</dcterms:modified>
  <cp:category/>
  <cp:contentStatus/>
</cp:coreProperties>
</file>